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C:\Users\HJ\OneDrive\Desktop\RBI FINAL REPLY\"/>
    </mc:Choice>
  </mc:AlternateContent>
  <xr:revisionPtr revIDLastSave="0" documentId="13_ncr:1_{5BCC1B15-96D8-4CD0-AC6A-A9CD85886357}" xr6:coauthVersionLast="47" xr6:coauthVersionMax="47" xr10:uidLastSave="{00000000-0000-0000-0000-000000000000}"/>
  <bookViews>
    <workbookView xWindow="-98" yWindow="-98" windowWidth="21795" windowHeight="12975" activeTab="2" xr2:uid="{00000000-000D-0000-FFFF-FFFF00000000}"/>
  </bookViews>
  <sheets>
    <sheet name="ICAAP" sheetId="3" r:id="rId1"/>
    <sheet name="CR" sheetId="1" r:id="rId2"/>
    <sheet name="MR"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20" i="2" l="1"/>
  <c r="D24" i="2"/>
  <c r="E10" i="2"/>
  <c r="D23" i="2"/>
  <c r="D22" i="2"/>
  <c r="D21" i="2"/>
  <c r="E14" i="2"/>
  <c r="K10" i="1" l="1"/>
  <c r="J10" i="1"/>
  <c r="M10" i="1" s="1"/>
  <c r="E11" i="2"/>
  <c r="E12" i="2"/>
  <c r="E13" i="2"/>
  <c r="K13" i="2" s="1"/>
  <c r="N13" i="2" s="1"/>
  <c r="J14" i="2"/>
  <c r="M14" i="2" s="1"/>
  <c r="D26" i="2"/>
  <c r="D15" i="2"/>
  <c r="K14" i="2"/>
  <c r="N14" i="2" s="1"/>
  <c r="J12" i="2"/>
  <c r="M12" i="2" s="1"/>
  <c r="K10" i="2"/>
  <c r="N10" i="2" s="1"/>
  <c r="J10" i="2"/>
  <c r="M10" i="2" s="1"/>
  <c r="I10" i="2"/>
  <c r="L10" i="2" s="1"/>
  <c r="N9" i="2"/>
  <c r="M9" i="2"/>
  <c r="L9" i="2"/>
  <c r="L10" i="1"/>
  <c r="K9" i="1"/>
  <c r="N9" i="1" s="1"/>
  <c r="N8" i="1"/>
  <c r="M8" i="1"/>
  <c r="L8" i="1"/>
  <c r="K8" i="1"/>
  <c r="J8" i="1"/>
  <c r="I8" i="1"/>
  <c r="K7" i="1"/>
  <c r="N7" i="1" s="1"/>
  <c r="K6" i="1"/>
  <c r="N6" i="1" s="1"/>
  <c r="J6" i="1"/>
  <c r="M6" i="1" s="1"/>
  <c r="I6" i="1"/>
  <c r="L6" i="1" s="1"/>
  <c r="I13" i="2" l="1"/>
  <c r="L13" i="2" s="1"/>
  <c r="J13" i="2"/>
  <c r="M13" i="2" s="1"/>
  <c r="I14" i="2"/>
  <c r="L14" i="2" s="1"/>
  <c r="E15" i="2"/>
  <c r="I12" i="2"/>
  <c r="L12" i="2" s="1"/>
  <c r="K12" i="2"/>
  <c r="N12" i="2" s="1"/>
  <c r="I11" i="2"/>
  <c r="L11" i="2" s="1"/>
  <c r="J11" i="2"/>
  <c r="M11" i="2" s="1"/>
  <c r="K11" i="2"/>
  <c r="N11" i="2" s="1"/>
  <c r="J7" i="1"/>
  <c r="M7" i="1" s="1"/>
  <c r="I9" i="1"/>
  <c r="L9" i="1" s="1"/>
  <c r="J9" i="1"/>
  <c r="M9" i="1" s="1"/>
  <c r="I7" i="1"/>
  <c r="L7" i="1" s="1"/>
  <c r="M15" i="2" l="1"/>
  <c r="N15" i="2"/>
  <c r="L15" i="2"/>
  <c r="K15" i="2"/>
  <c r="J15" i="2"/>
  <c r="I15" i="2"/>
  <c r="N10" i="1"/>
</calcChain>
</file>

<file path=xl/sharedStrings.xml><?xml version="1.0" encoding="utf-8"?>
<sst xmlns="http://schemas.openxmlformats.org/spreadsheetml/2006/main" count="95" uniqueCount="62">
  <si>
    <t>Market Risk</t>
  </si>
  <si>
    <t>(i) Foreign Exchange Risk</t>
  </si>
  <si>
    <t>Shock 1</t>
  </si>
  <si>
    <t>Forex Receivable &amp; Rupee Appreciation</t>
  </si>
  <si>
    <t>Forex Exposure</t>
  </si>
  <si>
    <t>Shock 2</t>
  </si>
  <si>
    <t>Forex Payable &amp; Rupee Depreciation</t>
  </si>
  <si>
    <t>(ii) Interest Rate Risk</t>
  </si>
  <si>
    <t>Parallel shift of Indian Yield curve in bps</t>
  </si>
  <si>
    <t>Current Effective Cost
(on Total borrowings)</t>
  </si>
  <si>
    <t>(iii) Investment Risk</t>
  </si>
  <si>
    <t>Alternative Investment Price Risk</t>
  </si>
  <si>
    <t>Preference Shares Price Risk</t>
  </si>
  <si>
    <t>Preference Shares</t>
  </si>
  <si>
    <t>Unlisted Equity Price Risk</t>
  </si>
  <si>
    <t>Equity unlisted</t>
  </si>
  <si>
    <t>Listed Equity Price Risk</t>
  </si>
  <si>
    <t>Equity listed</t>
  </si>
  <si>
    <t>Debt Security Price Risk</t>
  </si>
  <si>
    <t>Total Investment Risk</t>
  </si>
  <si>
    <t>Risk Category</t>
  </si>
  <si>
    <t>Shocks</t>
  </si>
  <si>
    <t>Description</t>
  </si>
  <si>
    <t>Reference</t>
  </si>
  <si>
    <t>Current Values
(Rs. In Lakhs)</t>
  </si>
  <si>
    <t>Run-off factor</t>
  </si>
  <si>
    <t>Impact on Asset Quality in Stressed Scenarios</t>
  </si>
  <si>
    <t>Impact on Profit in Stressed Scenarios</t>
  </si>
  <si>
    <t>Baseline</t>
  </si>
  <si>
    <t>Medium</t>
  </si>
  <si>
    <t>Severe</t>
  </si>
  <si>
    <t>Credit Risk</t>
  </si>
  <si>
    <t>Increase in NPAs</t>
  </si>
  <si>
    <t>Standard Loan turning into NPA (Sub Standard)</t>
  </si>
  <si>
    <t>Substandard Turning doubtful</t>
  </si>
  <si>
    <t>Increase in NPA in specific sector</t>
  </si>
  <si>
    <t>Standard Turning to NPA (Doubtful)</t>
  </si>
  <si>
    <t>Shock 3</t>
  </si>
  <si>
    <t>Downgrade in Counter Party Rating</t>
  </si>
  <si>
    <t>Downgradation of Credit Rating by 1 notch</t>
  </si>
  <si>
    <t>Shock 4</t>
  </si>
  <si>
    <t>Concentration Risk - Individual Borrowers</t>
  </si>
  <si>
    <t>Largest Borrowers turning to NPA</t>
  </si>
  <si>
    <t>Top 1</t>
  </si>
  <si>
    <t>Top 2</t>
  </si>
  <si>
    <t>Top 3</t>
  </si>
  <si>
    <t>Credit Risk Assessment Model</t>
  </si>
  <si>
    <t>Market Risk Assessment Model</t>
  </si>
  <si>
    <t>Rs in lacs</t>
  </si>
  <si>
    <t>Internal Capital Adequacy Assessment Process (ICAAP) Models</t>
  </si>
  <si>
    <t>For a Non-Deposit Taking Systematically Important (NDSI) NBFC, the Internal Capital Adequacy Assessment Process (ICAAP) models play a crucial role in assessing and managing risks. Here are some specific ICAAP models tailored for NDSI NBFCs:</t>
  </si>
  <si>
    <r>
      <t>1.</t>
    </r>
    <r>
      <rPr>
        <sz val="12"/>
        <rFont val="Times New Roman"/>
        <family val="1"/>
      </rPr>
      <t xml:space="preserve"> </t>
    </r>
    <r>
      <rPr>
        <b/>
        <i/>
        <u/>
        <sz val="12"/>
        <rFont val="Times New Roman"/>
        <family val="1"/>
      </rPr>
      <t>Credit Risk Models:</t>
    </r>
  </si>
  <si>
    <r>
      <t>·</t>
    </r>
    <r>
      <rPr>
        <sz val="7"/>
        <rFont val="Times New Roman"/>
        <family val="1"/>
      </rPr>
      <t xml:space="preserve">       </t>
    </r>
    <r>
      <rPr>
        <i/>
        <sz val="12"/>
        <rFont val="Times New Roman"/>
        <family val="1"/>
      </rPr>
      <t>Loss Given Default (LGD) models:</t>
    </r>
    <r>
      <rPr>
        <sz val="12"/>
        <rFont val="Times New Roman"/>
        <family val="1"/>
      </rPr>
      <t xml:space="preserve"> LGD Models estimate the expected loss in the event of default, considering recovery rates and collateral values. It takes into account factors such as recovery rates on defaulted loans, collateral values, legal and administrative costs of recovery, and economic conditions. It is used to quantify the potential loss severity associated with defaulted loans and to calculate economic capital requirements for credit risk.</t>
    </r>
  </si>
  <si>
    <r>
      <t>2.</t>
    </r>
    <r>
      <rPr>
        <sz val="12"/>
        <rFont val="Times New Roman"/>
        <family val="1"/>
      </rPr>
      <t xml:space="preserve"> </t>
    </r>
    <r>
      <rPr>
        <b/>
        <i/>
        <u/>
        <sz val="12"/>
        <rFont val="Times New Roman"/>
        <family val="1"/>
      </rPr>
      <t>Market Risk Models:</t>
    </r>
  </si>
  <si>
    <t xml:space="preserve">  </t>
  </si>
  <si>
    <r>
      <t>·</t>
    </r>
    <r>
      <rPr>
        <sz val="7"/>
        <rFont val="Times New Roman"/>
        <family val="1"/>
      </rPr>
      <t xml:space="preserve">       </t>
    </r>
    <r>
      <rPr>
        <i/>
        <sz val="12"/>
        <rFont val="Times New Roman"/>
        <family val="1"/>
      </rPr>
      <t>Stress testing models:</t>
    </r>
    <r>
      <rPr>
        <sz val="12"/>
        <rFont val="Times New Roman"/>
        <family val="1"/>
      </rPr>
      <t xml:space="preserve"> Stress testing models assess the impact of extreme market events or changes in market conditions on the NBFC's capital adequacy and financial stability. It involves the formulation of hypothetical scenarios, including severe market shocks, economic downturns, geopolitical crises, or specific events relevant to the company portfolio. It helps in identifying vulnerabilities and weaknesses in the company’s business model, risk management practices and capital adequacy framework. </t>
    </r>
  </si>
  <si>
    <t>These ICAAP models enable NDSI NBFCs to quantify and manage their risk exposures effectively, ensuring adequate capitalization to support their operations and maintain financial stability. The selection and implementation of these models should be tailored to the specific risk profile, business activities, and regulatory requirements of the NBFC.</t>
  </si>
  <si>
    <t>Meenakshi Mercantiles Limited</t>
  </si>
  <si>
    <t>As on 31st December, 2024</t>
  </si>
  <si>
    <t>Debt MF/ OCD/CCD</t>
  </si>
  <si>
    <t>Equity MFs, VCF, AIF &amp; Others</t>
  </si>
  <si>
    <t>We have Following Investment Details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</si>
</sst>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_);_(* \(#,##0\);_(* &quot;-&quot;??_);_(@_)"/>
  </numFmts>
  <fonts count="11" x14ac:knownFonts="1">
    <font>
      <sz val="11"/>
      <color theme="1"/>
      <name val="Calibri"/>
      <family val="2"/>
      <scheme val="minor"/>
    </font>
    <font>
      <sz val="11"/>
      <color theme="1"/>
      <name val="Calibri"/>
      <family val="2"/>
      <scheme val="minor"/>
    </font>
    <font>
      <b/>
      <sz val="10"/>
      <name val="Arial"/>
      <family val="2"/>
    </font>
    <font>
      <b/>
      <u/>
      <sz val="15"/>
      <name val="Times New Roman"/>
      <family val="1"/>
    </font>
    <font>
      <b/>
      <sz val="15"/>
      <name val="Times New Roman"/>
      <family val="1"/>
    </font>
    <font>
      <sz val="12"/>
      <name val="Times New Roman"/>
      <family val="1"/>
    </font>
    <font>
      <b/>
      <sz val="12"/>
      <name val="Times New Roman"/>
      <family val="1"/>
    </font>
    <font>
      <b/>
      <i/>
      <u/>
      <sz val="12"/>
      <name val="Times New Roman"/>
      <family val="1"/>
    </font>
    <font>
      <sz val="7"/>
      <name val="Times New Roman"/>
      <family val="1"/>
    </font>
    <font>
      <i/>
      <sz val="12"/>
      <name val="Times New Roman"/>
      <family val="1"/>
    </font>
    <font>
      <b/>
      <u/>
      <sz val="14"/>
      <color theme="1"/>
      <name val="Calibri"/>
      <family val="2"/>
      <scheme val="minor"/>
    </font>
  </fonts>
  <fills count="3">
    <fill>
      <patternFill patternType="none"/>
    </fill>
    <fill>
      <patternFill patternType="gray125"/>
    </fill>
    <fill>
      <patternFill patternType="solid">
        <fgColor theme="6" tint="0.59999389629810485"/>
        <bgColor indexed="64"/>
      </patternFill>
    </fill>
  </fills>
  <borders count="17">
    <border>
      <left/>
      <right/>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double">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29">
    <xf numFmtId="0" fontId="0" fillId="0" borderId="0" xfId="0"/>
    <xf numFmtId="0" fontId="0" fillId="0" borderId="2" xfId="0" applyBorder="1"/>
    <xf numFmtId="0" fontId="0" fillId="0" borderId="2" xfId="0" applyBorder="1" applyAlignment="1">
      <alignment wrapText="1"/>
    </xf>
    <xf numFmtId="164" fontId="0" fillId="0" borderId="1" xfId="1" applyNumberFormat="1" applyFont="1" applyBorder="1" applyAlignment="1">
      <alignment vertical="center" wrapText="1"/>
    </xf>
    <xf numFmtId="0" fontId="0" fillId="0" borderId="2" xfId="0" applyBorder="1" applyAlignment="1">
      <alignment horizontal="right" vertical="center"/>
    </xf>
    <xf numFmtId="0" fontId="0" fillId="0" borderId="3" xfId="0" applyBorder="1" applyAlignment="1">
      <alignment horizontal="right" vertical="center"/>
    </xf>
    <xf numFmtId="0" fontId="0" fillId="0" borderId="4" xfId="0" applyBorder="1"/>
    <xf numFmtId="0" fontId="0" fillId="0" borderId="5" xfId="0" applyBorder="1"/>
    <xf numFmtId="0" fontId="0" fillId="0" borderId="3" xfId="0" applyBorder="1"/>
    <xf numFmtId="0" fontId="0" fillId="0" borderId="6" xfId="0" applyBorder="1"/>
    <xf numFmtId="0" fontId="0" fillId="0" borderId="4" xfId="0" applyBorder="1" applyAlignment="1">
      <alignment horizontal="right"/>
    </xf>
    <xf numFmtId="0" fontId="0" fillId="0" borderId="7" xfId="0" applyBorder="1" applyAlignment="1">
      <alignment vertical="center" wrapText="1"/>
    </xf>
    <xf numFmtId="164" fontId="0" fillId="0" borderId="7" xfId="1" applyNumberFormat="1" applyFont="1" applyBorder="1" applyAlignment="1">
      <alignment horizontal="right" vertical="center" wrapText="1"/>
    </xf>
    <xf numFmtId="9" fontId="0" fillId="0" borderId="4" xfId="0" applyNumberFormat="1" applyBorder="1" applyAlignment="1">
      <alignment horizontal="right" vertical="center"/>
    </xf>
    <xf numFmtId="0" fontId="0" fillId="2" borderId="4" xfId="0" applyFill="1" applyBorder="1"/>
    <xf numFmtId="0" fontId="0" fillId="2" borderId="5" xfId="0" applyFill="1" applyBorder="1"/>
    <xf numFmtId="0" fontId="0" fillId="0" borderId="8" xfId="0" applyBorder="1" applyAlignment="1">
      <alignment horizontal="right"/>
    </xf>
    <xf numFmtId="164" fontId="0" fillId="0" borderId="9" xfId="1" applyNumberFormat="1" applyFont="1" applyBorder="1" applyAlignment="1">
      <alignment horizontal="right" vertical="center" wrapText="1"/>
    </xf>
    <xf numFmtId="0" fontId="0" fillId="2" borderId="8" xfId="0" applyFill="1" applyBorder="1"/>
    <xf numFmtId="0" fontId="0" fillId="2" borderId="10" xfId="0" applyFill="1" applyBorder="1"/>
    <xf numFmtId="0" fontId="0" fillId="2" borderId="11" xfId="0" applyFill="1" applyBorder="1"/>
    <xf numFmtId="0" fontId="0" fillId="0" borderId="2" xfId="0" applyBorder="1" applyAlignment="1">
      <alignment vertical="center" wrapText="1"/>
    </xf>
    <xf numFmtId="0" fontId="0" fillId="0" borderId="12" xfId="0" applyBorder="1" applyAlignment="1">
      <alignment wrapText="1"/>
    </xf>
    <xf numFmtId="164" fontId="0" fillId="0" borderId="13" xfId="1" applyNumberFormat="1" applyFont="1" applyBorder="1" applyAlignment="1">
      <alignment vertical="center" wrapText="1"/>
    </xf>
    <xf numFmtId="10" fontId="0" fillId="0" borderId="12" xfId="0" applyNumberFormat="1" applyBorder="1" applyAlignment="1">
      <alignment horizontal="right" vertical="center"/>
    </xf>
    <xf numFmtId="10" fontId="0" fillId="0" borderId="14" xfId="0" applyNumberFormat="1" applyBorder="1" applyAlignment="1">
      <alignment horizontal="right" vertical="center"/>
    </xf>
    <xf numFmtId="0" fontId="0" fillId="2" borderId="12" xfId="0" applyFill="1" applyBorder="1"/>
    <xf numFmtId="0" fontId="0" fillId="2" borderId="14" xfId="0" applyFill="1" applyBorder="1"/>
    <xf numFmtId="0" fontId="0" fillId="2" borderId="15" xfId="0" applyFill="1" applyBorder="1"/>
    <xf numFmtId="164" fontId="0" fillId="0" borderId="8" xfId="1" applyNumberFormat="1" applyFont="1" applyBorder="1" applyAlignment="1">
      <alignment vertical="center"/>
    </xf>
    <xf numFmtId="164" fontId="0" fillId="0" borderId="10" xfId="1" applyNumberFormat="1" applyFont="1" applyBorder="1" applyAlignment="1">
      <alignment vertical="center"/>
    </xf>
    <xf numFmtId="164" fontId="0" fillId="0" borderId="11" xfId="1" applyNumberFormat="1" applyFont="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10" fontId="0" fillId="0" borderId="2" xfId="0" applyNumberFormat="1" applyBorder="1" applyAlignment="1">
      <alignment horizontal="right" vertical="center"/>
    </xf>
    <xf numFmtId="9" fontId="0" fillId="0" borderId="3" xfId="0" applyNumberFormat="1" applyBorder="1" applyAlignment="1">
      <alignment horizontal="right" vertical="center"/>
    </xf>
    <xf numFmtId="9" fontId="0" fillId="0" borderId="6" xfId="0" applyNumberFormat="1" applyBorder="1" applyAlignment="1">
      <alignment horizontal="right" vertical="center"/>
    </xf>
    <xf numFmtId="164" fontId="0" fillId="0" borderId="4" xfId="1" applyNumberFormat="1" applyFont="1" applyBorder="1" applyAlignment="1">
      <alignment horizontal="center" vertical="center"/>
    </xf>
    <xf numFmtId="164" fontId="0" fillId="0" borderId="0" xfId="1" applyNumberFormat="1" applyFont="1" applyBorder="1" applyAlignment="1">
      <alignment horizontal="center" vertical="center"/>
    </xf>
    <xf numFmtId="164" fontId="0" fillId="0" borderId="5" xfId="1" applyNumberFormat="1" applyFont="1" applyBorder="1" applyAlignment="1">
      <alignment horizontal="center" vertical="center"/>
    </xf>
    <xf numFmtId="0" fontId="0" fillId="0" borderId="4" xfId="0" applyBorder="1" applyAlignment="1">
      <alignment vertical="center"/>
    </xf>
    <xf numFmtId="9" fontId="0" fillId="0" borderId="5" xfId="0" applyNumberFormat="1" applyBorder="1" applyAlignment="1">
      <alignment horizontal="right" vertical="center"/>
    </xf>
    <xf numFmtId="10" fontId="0" fillId="0" borderId="4" xfId="2" applyNumberFormat="1" applyFont="1" applyBorder="1" applyAlignment="1">
      <alignment horizontal="right" vertical="center"/>
    </xf>
    <xf numFmtId="0" fontId="0" fillId="0" borderId="8" xfId="0" applyBorder="1" applyAlignment="1">
      <alignment vertical="center"/>
    </xf>
    <xf numFmtId="0" fontId="0" fillId="0" borderId="9" xfId="0" applyBorder="1" applyAlignment="1">
      <alignment vertical="center" wrapText="1"/>
    </xf>
    <xf numFmtId="9" fontId="0" fillId="0" borderId="8" xfId="0" applyNumberFormat="1" applyBorder="1" applyAlignment="1">
      <alignment horizontal="right" vertical="center"/>
    </xf>
    <xf numFmtId="9" fontId="0" fillId="0" borderId="10" xfId="0" applyNumberFormat="1" applyBorder="1" applyAlignment="1">
      <alignment horizontal="right" vertical="center"/>
    </xf>
    <xf numFmtId="9" fontId="0" fillId="0" borderId="11" xfId="0" applyNumberFormat="1" applyBorder="1" applyAlignment="1">
      <alignment horizontal="right" vertical="center"/>
    </xf>
    <xf numFmtId="164" fontId="0" fillId="0" borderId="8" xfId="1" applyNumberFormat="1" applyFont="1" applyBorder="1" applyAlignment="1">
      <alignment horizontal="center" vertical="center"/>
    </xf>
    <xf numFmtId="164" fontId="0" fillId="0" borderId="10" xfId="1" applyNumberFormat="1" applyFont="1" applyBorder="1" applyAlignment="1">
      <alignment horizontal="center" vertical="center"/>
    </xf>
    <xf numFmtId="164" fontId="0" fillId="0" borderId="11" xfId="1" applyNumberFormat="1" applyFont="1" applyBorder="1" applyAlignment="1">
      <alignment horizontal="center" vertical="center"/>
    </xf>
    <xf numFmtId="0" fontId="0" fillId="0" borderId="13" xfId="0" applyBorder="1" applyAlignment="1">
      <alignment vertical="center"/>
    </xf>
    <xf numFmtId="0" fontId="0" fillId="0" borderId="15" xfId="0" applyBorder="1" applyAlignment="1">
      <alignment vertical="center" wrapText="1"/>
    </xf>
    <xf numFmtId="164" fontId="0" fillId="0" borderId="13" xfId="1" applyNumberFormat="1" applyFont="1" applyBorder="1" applyAlignment="1">
      <alignment horizontal="center" vertical="center" wrapText="1"/>
    </xf>
    <xf numFmtId="0" fontId="0" fillId="0" borderId="12" xfId="0" applyBorder="1" applyAlignment="1">
      <alignment horizontal="center" vertical="center"/>
    </xf>
    <xf numFmtId="0" fontId="0" fillId="0" borderId="14" xfId="0" applyBorder="1" applyAlignment="1">
      <alignment horizontal="center" vertical="center"/>
    </xf>
    <xf numFmtId="164" fontId="0" fillId="0" borderId="12" xfId="1" applyNumberFormat="1" applyFont="1" applyBorder="1" applyAlignment="1">
      <alignment horizontal="center" vertical="center" wrapText="1"/>
    </xf>
    <xf numFmtId="164" fontId="0" fillId="0" borderId="14" xfId="1" applyNumberFormat="1" applyFont="1" applyBorder="1" applyAlignment="1">
      <alignment horizontal="center" vertical="center" wrapText="1"/>
    </xf>
    <xf numFmtId="164" fontId="0" fillId="0" borderId="15" xfId="1" applyNumberFormat="1" applyFont="1" applyBorder="1" applyAlignment="1">
      <alignment horizontal="center" vertical="center" wrapText="1"/>
    </xf>
    <xf numFmtId="0" fontId="2" fillId="0" borderId="12" xfId="0" applyFont="1" applyBorder="1" applyAlignment="1">
      <alignment horizontal="center"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0" fillId="0" borderId="1" xfId="0" applyBorder="1" applyAlignment="1">
      <alignment wrapText="1"/>
    </xf>
    <xf numFmtId="164" fontId="0" fillId="0" borderId="6" xfId="1" applyNumberFormat="1" applyFont="1" applyBorder="1" applyAlignment="1">
      <alignment vertical="center" wrapText="1"/>
    </xf>
    <xf numFmtId="9" fontId="0" fillId="0" borderId="2" xfId="0" applyNumberFormat="1" applyBorder="1" applyAlignment="1">
      <alignment horizontal="right" vertical="center"/>
    </xf>
    <xf numFmtId="164" fontId="0" fillId="0" borderId="3" xfId="1" applyNumberFormat="1" applyFont="1" applyBorder="1" applyAlignment="1">
      <alignment vertical="center"/>
    </xf>
    <xf numFmtId="164" fontId="0" fillId="0" borderId="6" xfId="1" applyNumberFormat="1" applyFont="1" applyBorder="1" applyAlignment="1">
      <alignment vertical="center"/>
    </xf>
    <xf numFmtId="0" fontId="0" fillId="0" borderId="9" xfId="0" applyBorder="1" applyAlignment="1">
      <alignment wrapText="1"/>
    </xf>
    <xf numFmtId="164" fontId="0" fillId="0" borderId="11" xfId="1" applyNumberFormat="1" applyFont="1" applyBorder="1" applyAlignment="1">
      <alignment vertical="center" wrapText="1"/>
    </xf>
    <xf numFmtId="0" fontId="0" fillId="0" borderId="8" xfId="0" applyBorder="1" applyAlignment="1">
      <alignment horizontal="right" vertical="center"/>
    </xf>
    <xf numFmtId="0" fontId="0" fillId="0" borderId="8" xfId="0" applyBorder="1" applyAlignment="1">
      <alignment vertical="center" wrapText="1"/>
    </xf>
    <xf numFmtId="164" fontId="0" fillId="0" borderId="9" xfId="1" applyNumberFormat="1" applyFont="1" applyBorder="1" applyAlignment="1">
      <alignment vertical="center" wrapText="1"/>
    </xf>
    <xf numFmtId="10" fontId="0" fillId="0" borderId="8" xfId="0" applyNumberFormat="1" applyBorder="1" applyAlignment="1">
      <alignment horizontal="right" vertical="center"/>
    </xf>
    <xf numFmtId="0" fontId="0" fillId="0" borderId="13" xfId="0" applyBorder="1" applyAlignment="1">
      <alignment horizontal="right" vertical="center"/>
    </xf>
    <xf numFmtId="0" fontId="0" fillId="0" borderId="8" xfId="0" applyBorder="1" applyAlignment="1">
      <alignment horizontal="left" vertical="center"/>
    </xf>
    <xf numFmtId="164" fontId="0" fillId="0" borderId="4" xfId="1" applyNumberFormat="1" applyFont="1" applyBorder="1" applyAlignment="1">
      <alignment vertical="center"/>
    </xf>
    <xf numFmtId="164" fontId="0" fillId="0" borderId="0" xfId="1" applyNumberFormat="1" applyFont="1" applyBorder="1" applyAlignment="1">
      <alignment vertical="center"/>
    </xf>
    <xf numFmtId="164" fontId="0" fillId="0" borderId="5" xfId="1" applyNumberFormat="1" applyFont="1" applyBorder="1" applyAlignment="1">
      <alignment vertical="center"/>
    </xf>
    <xf numFmtId="0" fontId="0" fillId="0" borderId="8" xfId="0" applyBorder="1" applyAlignment="1">
      <alignment wrapText="1"/>
    </xf>
    <xf numFmtId="0" fontId="0" fillId="0" borderId="10" xfId="0" applyBorder="1" applyAlignment="1">
      <alignment horizontal="right" vertical="center"/>
    </xf>
    <xf numFmtId="164" fontId="0" fillId="0" borderId="12" xfId="1" applyNumberFormat="1" applyFont="1" applyBorder="1" applyAlignment="1">
      <alignment vertical="center" wrapText="1"/>
    </xf>
    <xf numFmtId="164" fontId="0" fillId="0" borderId="14" xfId="0" applyNumberFormat="1" applyBorder="1" applyAlignment="1">
      <alignment vertical="center"/>
    </xf>
    <xf numFmtId="164" fontId="0" fillId="0" borderId="15" xfId="0" applyNumberFormat="1" applyBorder="1" applyAlignment="1">
      <alignment vertical="center"/>
    </xf>
    <xf numFmtId="164" fontId="0" fillId="0" borderId="10" xfId="0" applyNumberFormat="1" applyBorder="1" applyAlignment="1">
      <alignment vertical="center"/>
    </xf>
    <xf numFmtId="164" fontId="0" fillId="0" borderId="11" xfId="0" applyNumberFormat="1" applyBorder="1" applyAlignment="1">
      <alignment vertical="center"/>
    </xf>
    <xf numFmtId="0" fontId="0" fillId="0" borderId="12" xfId="0" applyBorder="1" applyAlignment="1">
      <alignment vertical="center" wrapText="1"/>
    </xf>
    <xf numFmtId="0" fontId="4" fillId="0" borderId="0" xfId="0" applyFont="1" applyAlignment="1">
      <alignment horizontal="center" vertical="center"/>
    </xf>
    <xf numFmtId="0" fontId="5" fillId="0" borderId="0" xfId="0" applyFont="1" applyAlignment="1">
      <alignment horizontal="justify" vertical="center"/>
    </xf>
    <xf numFmtId="0" fontId="6" fillId="0" borderId="0" xfId="0" applyFont="1" applyAlignment="1">
      <alignment horizontal="justify" vertical="center"/>
    </xf>
    <xf numFmtId="0" fontId="10" fillId="0" borderId="0" xfId="0" applyFont="1"/>
    <xf numFmtId="0" fontId="0" fillId="0" borderId="0" xfId="0" applyAlignment="1">
      <alignment vertical="center" wrapText="1"/>
    </xf>
    <xf numFmtId="9" fontId="0" fillId="0" borderId="0" xfId="0" applyNumberFormat="1" applyAlignment="1">
      <alignment horizontal="right" vertical="center"/>
    </xf>
    <xf numFmtId="0" fontId="0" fillId="2" borderId="0" xfId="0" applyFill="1"/>
    <xf numFmtId="164" fontId="0" fillId="0" borderId="0" xfId="1" applyNumberFormat="1" applyFont="1" applyBorder="1" applyAlignment="1">
      <alignment vertical="center" wrapText="1"/>
    </xf>
    <xf numFmtId="43" fontId="0" fillId="0" borderId="0" xfId="1" applyFont="1"/>
    <xf numFmtId="43" fontId="0" fillId="0" borderId="16" xfId="1" applyFont="1" applyBorder="1"/>
    <xf numFmtId="0" fontId="0" fillId="0" borderId="1" xfId="0" applyBorder="1" applyAlignment="1">
      <alignment vertical="center"/>
    </xf>
    <xf numFmtId="0" fontId="0" fillId="0" borderId="7" xfId="0" applyBorder="1" applyAlignment="1">
      <alignment vertical="center"/>
    </xf>
    <xf numFmtId="0" fontId="0" fillId="0" borderId="9" xfId="0" applyBorder="1" applyAlignment="1">
      <alignment vertical="center"/>
    </xf>
    <xf numFmtId="0" fontId="3" fillId="0" borderId="0" xfId="0" applyFont="1" applyAlignment="1">
      <alignment horizontal="center" vertical="center"/>
    </xf>
    <xf numFmtId="0" fontId="5" fillId="0" borderId="0" xfId="0" applyFont="1" applyAlignment="1">
      <alignment horizontal="left"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6" xfId="0" applyFont="1" applyBorder="1" applyAlignment="1">
      <alignment horizontal="center"/>
    </xf>
    <xf numFmtId="0" fontId="2" fillId="0" borderId="8" xfId="0" applyFont="1" applyBorder="1" applyAlignment="1">
      <alignment horizontal="center"/>
    </xf>
    <xf numFmtId="0" fontId="2" fillId="0" borderId="10" xfId="0" applyFont="1" applyBorder="1" applyAlignment="1">
      <alignment horizontal="center"/>
    </xf>
    <xf numFmtId="0" fontId="2" fillId="0" borderId="11" xfId="0" applyFont="1" applyBorder="1" applyAlignment="1">
      <alignment horizontal="center"/>
    </xf>
    <xf numFmtId="0" fontId="2" fillId="0" borderId="1" xfId="0" applyFont="1" applyBorder="1" applyAlignment="1">
      <alignment horizontal="center" vertical="center"/>
    </xf>
    <xf numFmtId="0" fontId="2" fillId="0" borderId="9"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1" xfId="0" applyFont="1" applyBorder="1" applyAlignment="1">
      <alignment horizontal="center" vertical="center" wrapText="1"/>
    </xf>
    <xf numFmtId="0" fontId="2" fillId="0" borderId="9" xfId="0" applyFont="1" applyBorder="1" applyAlignment="1">
      <alignment horizontal="center" vertical="center" wrapText="1"/>
    </xf>
    <xf numFmtId="164" fontId="2" fillId="0" borderId="1" xfId="1" applyNumberFormat="1" applyFont="1" applyBorder="1" applyAlignment="1">
      <alignment horizontal="center" vertical="center" wrapText="1"/>
    </xf>
    <xf numFmtId="164" fontId="2" fillId="0" borderId="9" xfId="1" applyNumberFormat="1" applyFont="1" applyBorder="1" applyAlignment="1">
      <alignment horizontal="center" vertical="center" wrapText="1"/>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0" fillId="0" borderId="1"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right" vertical="center"/>
    </xf>
    <xf numFmtId="0" fontId="0" fillId="0" borderId="9" xfId="0" applyBorder="1" applyAlignment="1">
      <alignment horizontal="right" vertical="center"/>
    </xf>
    <xf numFmtId="0" fontId="0" fillId="0" borderId="2" xfId="0" applyBorder="1" applyAlignment="1">
      <alignment vertical="center"/>
    </xf>
    <xf numFmtId="0" fontId="0" fillId="0" borderId="8" xfId="0" applyBorder="1" applyAlignment="1">
      <alignment vertical="center"/>
    </xf>
    <xf numFmtId="0" fontId="0" fillId="0" borderId="2" xfId="0" applyBorder="1" applyAlignment="1">
      <alignment horizontal="left" vertical="center" wrapText="1"/>
    </xf>
    <xf numFmtId="0" fontId="0" fillId="0" borderId="7" xfId="0" applyBorder="1" applyAlignment="1">
      <alignment horizontal="left" vertical="center" wrapText="1"/>
    </xf>
    <xf numFmtId="0" fontId="0" fillId="0" borderId="9" xfId="0" applyBorder="1" applyAlignment="1">
      <alignment horizontal="left"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C9D0C-FDD6-47DC-BF68-28599F7F8EC9}">
  <dimension ref="A1:J12"/>
  <sheetViews>
    <sheetView workbookViewId="0">
      <selection sqref="A1:J12"/>
    </sheetView>
  </sheetViews>
  <sheetFormatPr defaultRowHeight="14.25" x14ac:dyDescent="0.45"/>
  <cols>
    <col min="1" max="1" width="29.33203125" customWidth="1"/>
    <col min="2" max="2" width="12.33203125" customWidth="1"/>
    <col min="4" max="4" width="17.1328125" customWidth="1"/>
    <col min="6" max="6" width="10.46484375" customWidth="1"/>
  </cols>
  <sheetData>
    <row r="1" spans="1:10" ht="18.75" x14ac:dyDescent="0.45">
      <c r="A1" s="99" t="s">
        <v>49</v>
      </c>
      <c r="B1" s="99"/>
      <c r="C1" s="99"/>
      <c r="D1" s="99"/>
      <c r="E1" s="99"/>
      <c r="F1" s="99"/>
      <c r="G1" s="99"/>
      <c r="H1" s="99"/>
      <c r="I1" s="99"/>
      <c r="J1" s="99"/>
    </row>
    <row r="2" spans="1:10" ht="18.75" x14ac:dyDescent="0.45">
      <c r="A2" s="86"/>
    </row>
    <row r="3" spans="1:10" ht="15.4" x14ac:dyDescent="0.45">
      <c r="A3" s="100" t="s">
        <v>50</v>
      </c>
      <c r="B3" s="100"/>
      <c r="C3" s="100"/>
      <c r="D3" s="100"/>
      <c r="E3" s="100"/>
      <c r="F3" s="100"/>
      <c r="G3" s="100"/>
      <c r="H3" s="100"/>
      <c r="I3" s="100"/>
      <c r="J3" s="100"/>
    </row>
    <row r="4" spans="1:10" ht="15.4" x14ac:dyDescent="0.45">
      <c r="A4" s="87"/>
    </row>
    <row r="5" spans="1:10" ht="15.4" x14ac:dyDescent="0.45">
      <c r="A5" s="88" t="s">
        <v>51</v>
      </c>
    </row>
    <row r="6" spans="1:10" ht="15.4" x14ac:dyDescent="0.45">
      <c r="A6" s="87"/>
    </row>
    <row r="7" spans="1:10" ht="73.25" customHeight="1" x14ac:dyDescent="0.45">
      <c r="A7" s="100" t="s">
        <v>52</v>
      </c>
      <c r="B7" s="100"/>
      <c r="C7" s="100"/>
      <c r="D7" s="100"/>
      <c r="E7" s="100"/>
      <c r="F7" s="100"/>
      <c r="G7" s="100"/>
      <c r="H7" s="100"/>
      <c r="I7" s="100"/>
      <c r="J7" s="100"/>
    </row>
    <row r="8" spans="1:10" ht="15.4" x14ac:dyDescent="0.45">
      <c r="A8" s="88" t="s">
        <v>53</v>
      </c>
    </row>
    <row r="9" spans="1:10" ht="15.4" x14ac:dyDescent="0.45">
      <c r="A9" s="87" t="s">
        <v>54</v>
      </c>
    </row>
    <row r="10" spans="1:10" ht="71.45" customHeight="1" x14ac:dyDescent="0.45">
      <c r="A10" s="100" t="s">
        <v>55</v>
      </c>
      <c r="B10" s="100"/>
      <c r="C10" s="100"/>
      <c r="D10" s="100"/>
      <c r="E10" s="100"/>
      <c r="F10" s="100"/>
      <c r="G10" s="100"/>
      <c r="H10" s="100"/>
      <c r="I10" s="100"/>
      <c r="J10" s="100"/>
    </row>
    <row r="12" spans="1:10" ht="74.45" customHeight="1" x14ac:dyDescent="0.45">
      <c r="A12" s="100" t="s">
        <v>56</v>
      </c>
      <c r="B12" s="100"/>
      <c r="C12" s="100"/>
      <c r="D12" s="100"/>
      <c r="E12" s="100"/>
      <c r="F12" s="100"/>
      <c r="G12" s="100"/>
      <c r="H12" s="100"/>
      <c r="I12" s="100"/>
      <c r="J12" s="100"/>
    </row>
  </sheetData>
  <mergeCells count="5">
    <mergeCell ref="A1:J1"/>
    <mergeCell ref="A3:J3"/>
    <mergeCell ref="A7:J7"/>
    <mergeCell ref="A10:J10"/>
    <mergeCell ref="A12:J12"/>
  </mergeCells>
  <pageMargins left="0.7" right="0.7" top="0.75" bottom="0.75" header="0.3" footer="0.3"/>
  <pageSetup paperSize="9"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10"/>
  <sheetViews>
    <sheetView workbookViewId="0">
      <selection sqref="A1:N10"/>
    </sheetView>
  </sheetViews>
  <sheetFormatPr defaultRowHeight="14.25" x14ac:dyDescent="0.45"/>
  <cols>
    <col min="1" max="1" width="13.46484375" bestFit="1" customWidth="1"/>
    <col min="2" max="2" width="21" bestFit="1" customWidth="1"/>
    <col min="3" max="3" width="31.1328125" customWidth="1"/>
    <col min="4" max="4" width="21.53125" customWidth="1"/>
    <col min="5" max="6" width="8.33203125" bestFit="1" customWidth="1"/>
    <col min="7" max="7" width="7.6640625" bestFit="1" customWidth="1"/>
    <col min="8" max="8" width="7" bestFit="1" customWidth="1"/>
    <col min="9" max="9" width="8.33203125" bestFit="1" customWidth="1"/>
    <col min="10" max="11" width="8.1328125" bestFit="1" customWidth="1"/>
    <col min="12" max="12" width="8.33203125" bestFit="1" customWidth="1"/>
    <col min="13" max="14" width="8.1328125" bestFit="1" customWidth="1"/>
  </cols>
  <sheetData>
    <row r="1" spans="1:14" ht="18.399999999999999" thickBot="1" x14ac:dyDescent="0.6">
      <c r="A1" s="89" t="s">
        <v>46</v>
      </c>
    </row>
    <row r="2" spans="1:14" x14ac:dyDescent="0.45">
      <c r="A2" s="101" t="s">
        <v>57</v>
      </c>
      <c r="B2" s="102"/>
      <c r="C2" s="102"/>
      <c r="D2" s="102"/>
      <c r="E2" s="102"/>
      <c r="F2" s="102"/>
      <c r="G2" s="102"/>
      <c r="H2" s="102"/>
      <c r="I2" s="102"/>
      <c r="J2" s="102"/>
      <c r="K2" s="102"/>
      <c r="L2" s="102"/>
      <c r="M2" s="102"/>
      <c r="N2" s="103"/>
    </row>
    <row r="3" spans="1:14" ht="24.6" customHeight="1" thickBot="1" x14ac:dyDescent="0.5">
      <c r="A3" s="104" t="s">
        <v>58</v>
      </c>
      <c r="B3" s="105"/>
      <c r="C3" s="105"/>
      <c r="D3" s="105"/>
      <c r="E3" s="105"/>
      <c r="F3" s="105"/>
      <c r="G3" s="105"/>
      <c r="H3" s="105"/>
      <c r="I3" s="105"/>
      <c r="J3" s="105"/>
      <c r="K3" s="105"/>
      <c r="L3" s="105"/>
      <c r="M3" s="105"/>
      <c r="N3" s="106"/>
    </row>
    <row r="4" spans="1:14" ht="31.25" customHeight="1" thickBot="1" x14ac:dyDescent="0.5">
      <c r="A4" s="107" t="s">
        <v>20</v>
      </c>
      <c r="B4" s="109" t="s">
        <v>21</v>
      </c>
      <c r="C4" s="107" t="s">
        <v>22</v>
      </c>
      <c r="D4" s="111" t="s">
        <v>23</v>
      </c>
      <c r="E4" s="113" t="s">
        <v>24</v>
      </c>
      <c r="F4" s="109" t="s">
        <v>25</v>
      </c>
      <c r="G4" s="115"/>
      <c r="H4" s="116"/>
      <c r="I4" s="117" t="s">
        <v>26</v>
      </c>
      <c r="J4" s="117"/>
      <c r="K4" s="118"/>
      <c r="L4" s="117" t="s">
        <v>27</v>
      </c>
      <c r="M4" s="117"/>
      <c r="N4" s="118"/>
    </row>
    <row r="5" spans="1:14" ht="61.8" customHeight="1" thickBot="1" x14ac:dyDescent="0.5">
      <c r="A5" s="108"/>
      <c r="B5" s="110"/>
      <c r="C5" s="108"/>
      <c r="D5" s="112"/>
      <c r="E5" s="114"/>
      <c r="F5" s="59" t="s">
        <v>28</v>
      </c>
      <c r="G5" s="60" t="s">
        <v>29</v>
      </c>
      <c r="H5" s="61" t="s">
        <v>30</v>
      </c>
      <c r="I5" s="60" t="s">
        <v>28</v>
      </c>
      <c r="J5" s="60" t="s">
        <v>29</v>
      </c>
      <c r="K5" s="61" t="s">
        <v>30</v>
      </c>
      <c r="L5" s="59" t="s">
        <v>28</v>
      </c>
      <c r="M5" s="60" t="s">
        <v>29</v>
      </c>
      <c r="N5" s="61" t="s">
        <v>30</v>
      </c>
    </row>
    <row r="6" spans="1:14" ht="28.5" x14ac:dyDescent="0.45">
      <c r="A6" s="119" t="s">
        <v>31</v>
      </c>
      <c r="B6" s="122" t="s">
        <v>2</v>
      </c>
      <c r="C6" s="124" t="s">
        <v>32</v>
      </c>
      <c r="D6" s="62" t="s">
        <v>33</v>
      </c>
      <c r="E6" s="63">
        <v>60</v>
      </c>
      <c r="F6" s="64">
        <v>0.25</v>
      </c>
      <c r="G6" s="35">
        <v>0.5</v>
      </c>
      <c r="H6" s="36">
        <v>1</v>
      </c>
      <c r="I6" s="65">
        <f>$E$6*(-F6)</f>
        <v>-15</v>
      </c>
      <c r="J6" s="65">
        <f>$E$6*(-G6)</f>
        <v>-30</v>
      </c>
      <c r="K6" s="66">
        <f>$E$6*(-H6)</f>
        <v>-60</v>
      </c>
      <c r="L6" s="65">
        <f>I6*10%</f>
        <v>-1.5</v>
      </c>
      <c r="M6" s="65">
        <f t="shared" ref="M6:N6" si="0">J6*10%</f>
        <v>-3</v>
      </c>
      <c r="N6" s="66">
        <f t="shared" si="0"/>
        <v>-6</v>
      </c>
    </row>
    <row r="7" spans="1:14" ht="28.9" thickBot="1" x14ac:dyDescent="0.5">
      <c r="A7" s="120"/>
      <c r="B7" s="123"/>
      <c r="C7" s="125"/>
      <c r="D7" s="67" t="s">
        <v>34</v>
      </c>
      <c r="E7" s="68">
        <v>0</v>
      </c>
      <c r="F7" s="45">
        <v>0.25</v>
      </c>
      <c r="G7" s="46">
        <v>0.5</v>
      </c>
      <c r="H7" s="47">
        <v>1</v>
      </c>
      <c r="I7" s="30">
        <f>$E$7*(-F7)</f>
        <v>0</v>
      </c>
      <c r="J7" s="30">
        <f>$E$7*(-G7)</f>
        <v>0</v>
      </c>
      <c r="K7" s="31">
        <f>$E$7*(-H7)</f>
        <v>0</v>
      </c>
      <c r="L7" s="30">
        <f>I7</f>
        <v>0</v>
      </c>
      <c r="M7" s="30">
        <f>J7</f>
        <v>0</v>
      </c>
      <c r="N7" s="31">
        <f>K7</f>
        <v>0</v>
      </c>
    </row>
    <row r="8" spans="1:14" ht="39" customHeight="1" thickBot="1" x14ac:dyDescent="0.5">
      <c r="A8" s="120"/>
      <c r="B8" s="69" t="s">
        <v>5</v>
      </c>
      <c r="C8" s="43" t="s">
        <v>35</v>
      </c>
      <c r="D8" s="70" t="s">
        <v>36</v>
      </c>
      <c r="E8" s="71">
        <v>0</v>
      </c>
      <c r="F8" s="72">
        <v>2.5000000000000001E-2</v>
      </c>
      <c r="G8" s="46">
        <v>0.05</v>
      </c>
      <c r="H8" s="46">
        <v>0.1</v>
      </c>
      <c r="I8" s="29">
        <f>$E$8*(-F8)</f>
        <v>0</v>
      </c>
      <c r="J8" s="30">
        <f>$E$8*(-G8)</f>
        <v>0</v>
      </c>
      <c r="K8" s="31">
        <f>$E$8*(-H8)</f>
        <v>0</v>
      </c>
      <c r="L8" s="29">
        <f>$E$8*(-F8)</f>
        <v>0</v>
      </c>
      <c r="M8" s="30">
        <f>$E$8*(-G8)</f>
        <v>0</v>
      </c>
      <c r="N8" s="31">
        <f>$E$8*(-H8)</f>
        <v>0</v>
      </c>
    </row>
    <row r="9" spans="1:14" ht="35.450000000000003" customHeight="1" thickBot="1" x14ac:dyDescent="0.5">
      <c r="A9" s="120"/>
      <c r="B9" s="73" t="s">
        <v>37</v>
      </c>
      <c r="C9" s="74" t="s">
        <v>38</v>
      </c>
      <c r="D9" s="70" t="s">
        <v>39</v>
      </c>
      <c r="E9" s="71">
        <v>0</v>
      </c>
      <c r="F9" s="45">
        <v>0.05</v>
      </c>
      <c r="G9" s="46">
        <v>0.1</v>
      </c>
      <c r="H9" s="46">
        <v>0.2</v>
      </c>
      <c r="I9" s="75">
        <f>$E$9*(-F9)</f>
        <v>0</v>
      </c>
      <c r="J9" s="76">
        <f>$E$9*(-G9)</f>
        <v>0</v>
      </c>
      <c r="K9" s="77">
        <f>$E$9*(-H9)</f>
        <v>0</v>
      </c>
      <c r="L9" s="29">
        <f>I9</f>
        <v>0</v>
      </c>
      <c r="M9" s="30">
        <f t="shared" ref="M9:N9" si="1">J9</f>
        <v>0</v>
      </c>
      <c r="N9" s="31">
        <f t="shared" si="1"/>
        <v>0</v>
      </c>
    </row>
    <row r="10" spans="1:14" ht="48.6" customHeight="1" thickBot="1" x14ac:dyDescent="0.5">
      <c r="A10" s="121"/>
      <c r="B10" s="69" t="s">
        <v>40</v>
      </c>
      <c r="C10" s="70" t="s">
        <v>41</v>
      </c>
      <c r="D10" s="78" t="s">
        <v>42</v>
      </c>
      <c r="E10" s="71">
        <v>0</v>
      </c>
      <c r="F10" s="69" t="s">
        <v>43</v>
      </c>
      <c r="G10" s="79" t="s">
        <v>44</v>
      </c>
      <c r="H10" s="79" t="s">
        <v>45</v>
      </c>
      <c r="I10" s="80">
        <v>-60</v>
      </c>
      <c r="J10" s="81">
        <f>I10</f>
        <v>-60</v>
      </c>
      <c r="K10" s="82">
        <f>J10</f>
        <v>-60</v>
      </c>
      <c r="L10" s="83">
        <f>I10</f>
        <v>-60</v>
      </c>
      <c r="M10" s="83">
        <f>J10</f>
        <v>-60</v>
      </c>
      <c r="N10" s="84">
        <f>K10</f>
        <v>-60</v>
      </c>
    </row>
  </sheetData>
  <mergeCells count="13">
    <mergeCell ref="A6:A10"/>
    <mergeCell ref="B6:B7"/>
    <mergeCell ref="C6:C7"/>
    <mergeCell ref="A2:N2"/>
    <mergeCell ref="A3:N3"/>
    <mergeCell ref="A4:A5"/>
    <mergeCell ref="B4:B5"/>
    <mergeCell ref="C4:C5"/>
    <mergeCell ref="D4:D5"/>
    <mergeCell ref="E4:E5"/>
    <mergeCell ref="F4:H4"/>
    <mergeCell ref="I4:K4"/>
    <mergeCell ref="L4:N4"/>
  </mergeCells>
  <pageMargins left="0.7" right="0.7" top="0.75" bottom="0.75" header="0.3" footer="0.3"/>
  <pageSetup paperSize="9" scale="7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F000E5-D0F3-4E4B-98CA-780329B4EA6F}">
  <sheetPr>
    <pageSetUpPr fitToPage="1"/>
  </sheetPr>
  <dimension ref="A1:N27"/>
  <sheetViews>
    <sheetView tabSelected="1" topLeftCell="A8" workbookViewId="0">
      <selection sqref="A1:N26"/>
    </sheetView>
  </sheetViews>
  <sheetFormatPr defaultRowHeight="14.25" x14ac:dyDescent="0.45"/>
  <cols>
    <col min="1" max="1" width="14.53125" customWidth="1"/>
    <col min="2" max="2" width="15.53125" customWidth="1"/>
    <col min="3" max="3" width="28" bestFit="1" customWidth="1"/>
    <col min="4" max="4" width="15" customWidth="1"/>
    <col min="5" max="5" width="9.53125" customWidth="1"/>
  </cols>
  <sheetData>
    <row r="1" spans="1:14" ht="18.399999999999999" thickBot="1" x14ac:dyDescent="0.6">
      <c r="A1" s="89" t="s">
        <v>47</v>
      </c>
    </row>
    <row r="2" spans="1:14" x14ac:dyDescent="0.45">
      <c r="A2" s="101" t="s">
        <v>57</v>
      </c>
      <c r="B2" s="102"/>
      <c r="C2" s="102"/>
      <c r="D2" s="102"/>
      <c r="E2" s="102"/>
      <c r="F2" s="102"/>
      <c r="G2" s="102"/>
      <c r="H2" s="102"/>
      <c r="I2" s="102"/>
      <c r="J2" s="102"/>
      <c r="K2" s="102"/>
      <c r="L2" s="102"/>
      <c r="M2" s="102"/>
      <c r="N2" s="103"/>
    </row>
    <row r="3" spans="1:14" ht="14.65" thickBot="1" x14ac:dyDescent="0.5">
      <c r="A3" s="104" t="s">
        <v>58</v>
      </c>
      <c r="B3" s="105"/>
      <c r="C3" s="105"/>
      <c r="D3" s="105"/>
      <c r="E3" s="105"/>
      <c r="F3" s="105"/>
      <c r="G3" s="105"/>
      <c r="H3" s="105"/>
      <c r="I3" s="105"/>
      <c r="J3" s="105"/>
      <c r="K3" s="105"/>
      <c r="L3" s="105"/>
      <c r="M3" s="105"/>
      <c r="N3" s="106"/>
    </row>
    <row r="4" spans="1:14" ht="26.45" customHeight="1" thickBot="1" x14ac:dyDescent="0.5">
      <c r="A4" s="107" t="s">
        <v>20</v>
      </c>
      <c r="B4" s="109" t="s">
        <v>21</v>
      </c>
      <c r="C4" s="107" t="s">
        <v>22</v>
      </c>
      <c r="D4" s="111" t="s">
        <v>23</v>
      </c>
      <c r="E4" s="113" t="s">
        <v>24</v>
      </c>
      <c r="F4" s="109" t="s">
        <v>25</v>
      </c>
      <c r="G4" s="115"/>
      <c r="H4" s="116"/>
      <c r="I4" s="117" t="s">
        <v>26</v>
      </c>
      <c r="J4" s="117"/>
      <c r="K4" s="118"/>
      <c r="L4" s="117" t="s">
        <v>27</v>
      </c>
      <c r="M4" s="117"/>
      <c r="N4" s="118"/>
    </row>
    <row r="5" spans="1:14" ht="35.450000000000003" customHeight="1" thickBot="1" x14ac:dyDescent="0.5">
      <c r="A5" s="108"/>
      <c r="B5" s="110"/>
      <c r="C5" s="108"/>
      <c r="D5" s="112"/>
      <c r="E5" s="114"/>
      <c r="F5" s="59" t="s">
        <v>28</v>
      </c>
      <c r="G5" s="60" t="s">
        <v>29</v>
      </c>
      <c r="H5" s="61" t="s">
        <v>30</v>
      </c>
      <c r="I5" s="60" t="s">
        <v>28</v>
      </c>
      <c r="J5" s="60" t="s">
        <v>29</v>
      </c>
      <c r="K5" s="61" t="s">
        <v>30</v>
      </c>
      <c r="L5" s="59" t="s">
        <v>28</v>
      </c>
      <c r="M5" s="60" t="s">
        <v>29</v>
      </c>
      <c r="N5" s="61" t="s">
        <v>30</v>
      </c>
    </row>
    <row r="6" spans="1:14" ht="39" customHeight="1" x14ac:dyDescent="0.45">
      <c r="A6" s="119" t="s">
        <v>0</v>
      </c>
      <c r="B6" s="2" t="s">
        <v>1</v>
      </c>
      <c r="C6" s="1"/>
      <c r="D6" s="2"/>
      <c r="E6" s="3"/>
      <c r="F6" s="4"/>
      <c r="G6" s="5"/>
      <c r="H6" s="5"/>
      <c r="I6" s="6"/>
      <c r="K6" s="7"/>
      <c r="L6" s="8"/>
      <c r="M6" s="8"/>
      <c r="N6" s="9"/>
    </row>
    <row r="7" spans="1:14" ht="33.6" customHeight="1" x14ac:dyDescent="0.45">
      <c r="A7" s="120"/>
      <c r="B7" s="10" t="s">
        <v>2</v>
      </c>
      <c r="C7" s="11" t="s">
        <v>3</v>
      </c>
      <c r="D7" s="90" t="s">
        <v>4</v>
      </c>
      <c r="E7" s="12"/>
      <c r="F7" s="13">
        <v>0.15</v>
      </c>
      <c r="G7" s="91">
        <v>0.2</v>
      </c>
      <c r="H7" s="91">
        <v>0.25</v>
      </c>
      <c r="I7" s="14"/>
      <c r="J7" s="92"/>
      <c r="K7" s="15"/>
      <c r="L7" s="92"/>
      <c r="M7" s="92"/>
      <c r="N7" s="15"/>
    </row>
    <row r="8" spans="1:14" ht="28.9" thickBot="1" x14ac:dyDescent="0.5">
      <c r="A8" s="120"/>
      <c r="B8" s="16" t="s">
        <v>5</v>
      </c>
      <c r="C8" s="11" t="s">
        <v>6</v>
      </c>
      <c r="D8" s="90" t="s">
        <v>4</v>
      </c>
      <c r="E8" s="17"/>
      <c r="F8" s="13">
        <v>0.15</v>
      </c>
      <c r="G8" s="91">
        <v>0.2</v>
      </c>
      <c r="H8" s="91">
        <v>0.25</v>
      </c>
      <c r="I8" s="18"/>
      <c r="J8" s="19"/>
      <c r="K8" s="20"/>
      <c r="L8" s="19"/>
      <c r="M8" s="19"/>
      <c r="N8" s="20"/>
    </row>
    <row r="9" spans="1:14" ht="57.4" thickBot="1" x14ac:dyDescent="0.5">
      <c r="A9" s="120"/>
      <c r="B9" s="85" t="s">
        <v>7</v>
      </c>
      <c r="C9" s="21" t="s">
        <v>8</v>
      </c>
      <c r="D9" s="22" t="s">
        <v>9</v>
      </c>
      <c r="E9" s="23"/>
      <c r="F9" s="24">
        <v>2.5000000000000001E-3</v>
      </c>
      <c r="G9" s="25">
        <v>5.0000000000000001E-3</v>
      </c>
      <c r="H9" s="25">
        <v>0.01</v>
      </c>
      <c r="I9" s="26"/>
      <c r="J9" s="27"/>
      <c r="K9" s="28"/>
      <c r="L9" s="29">
        <f>$E$9*(-F9)</f>
        <v>0</v>
      </c>
      <c r="M9" s="30">
        <f>$E$9*(-G9)</f>
        <v>0</v>
      </c>
      <c r="N9" s="31">
        <f>$E$9*(-H9)</f>
        <v>0</v>
      </c>
    </row>
    <row r="10" spans="1:14" ht="28.5" x14ac:dyDescent="0.45">
      <c r="A10" s="120"/>
      <c r="B10" s="126" t="s">
        <v>10</v>
      </c>
      <c r="C10" s="32" t="s">
        <v>11</v>
      </c>
      <c r="D10" s="33" t="s">
        <v>60</v>
      </c>
      <c r="E10" s="93">
        <f>D20</f>
        <v>5426.9811490000002</v>
      </c>
      <c r="F10" s="34">
        <v>2.5000000000000001E-2</v>
      </c>
      <c r="G10" s="35">
        <v>0.05</v>
      </c>
      <c r="H10" s="36">
        <v>0.1</v>
      </c>
      <c r="I10" s="37">
        <f>$E10*-F10</f>
        <v>-135.67452872500002</v>
      </c>
      <c r="J10" s="38">
        <f>$E10*-G10</f>
        <v>-271.34905745000003</v>
      </c>
      <c r="K10" s="39">
        <f>$E10*-H10</f>
        <v>-542.69811490000006</v>
      </c>
      <c r="L10" s="37">
        <f>I10</f>
        <v>-135.67452872500002</v>
      </c>
      <c r="M10" s="38">
        <f>J10</f>
        <v>-271.34905745000003</v>
      </c>
      <c r="N10" s="39">
        <f>K10</f>
        <v>-542.69811490000006</v>
      </c>
    </row>
    <row r="11" spans="1:14" x14ac:dyDescent="0.45">
      <c r="A11" s="120"/>
      <c r="B11" s="127"/>
      <c r="C11" s="40" t="s">
        <v>12</v>
      </c>
      <c r="D11" s="11" t="s">
        <v>13</v>
      </c>
      <c r="E11" s="93">
        <f t="shared" ref="E11:E14" si="0">D21</f>
        <v>10588.73697</v>
      </c>
      <c r="F11" s="13">
        <v>0.05</v>
      </c>
      <c r="G11" s="91">
        <v>0.1</v>
      </c>
      <c r="H11" s="41">
        <v>0.2</v>
      </c>
      <c r="I11" s="37">
        <f t="shared" ref="I11:K14" si="1">$E11*-F11</f>
        <v>-529.4368485</v>
      </c>
      <c r="J11" s="38">
        <f t="shared" si="1"/>
        <v>-1058.873697</v>
      </c>
      <c r="K11" s="39">
        <f t="shared" si="1"/>
        <v>-2117.747394</v>
      </c>
      <c r="L11" s="37">
        <f t="shared" ref="L11:N14" si="2">I11</f>
        <v>-529.4368485</v>
      </c>
      <c r="M11" s="38">
        <f t="shared" si="2"/>
        <v>-1058.873697</v>
      </c>
      <c r="N11" s="39">
        <f t="shared" si="2"/>
        <v>-2117.747394</v>
      </c>
    </row>
    <row r="12" spans="1:14" x14ac:dyDescent="0.45">
      <c r="A12" s="120"/>
      <c r="B12" s="127"/>
      <c r="C12" s="40" t="s">
        <v>14</v>
      </c>
      <c r="D12" s="11" t="s">
        <v>15</v>
      </c>
      <c r="E12" s="93">
        <f t="shared" si="0"/>
        <v>6191.4220568923702</v>
      </c>
      <c r="F12" s="13">
        <v>0.05</v>
      </c>
      <c r="G12" s="91">
        <v>0.1</v>
      </c>
      <c r="H12" s="41">
        <v>0.2</v>
      </c>
      <c r="I12" s="37">
        <f t="shared" si="1"/>
        <v>-309.57110284461851</v>
      </c>
      <c r="J12" s="38">
        <f t="shared" si="1"/>
        <v>-619.14220568923702</v>
      </c>
      <c r="K12" s="39">
        <f t="shared" si="1"/>
        <v>-1238.284411378474</v>
      </c>
      <c r="L12" s="37">
        <f t="shared" si="2"/>
        <v>-309.57110284461851</v>
      </c>
      <c r="M12" s="38">
        <f t="shared" si="2"/>
        <v>-619.14220568923702</v>
      </c>
      <c r="N12" s="39">
        <f t="shared" si="2"/>
        <v>-1238.284411378474</v>
      </c>
    </row>
    <row r="13" spans="1:14" x14ac:dyDescent="0.45">
      <c r="A13" s="120"/>
      <c r="B13" s="127"/>
      <c r="C13" s="40" t="s">
        <v>16</v>
      </c>
      <c r="D13" s="11" t="s">
        <v>17</v>
      </c>
      <c r="E13" s="93">
        <f t="shared" si="0"/>
        <v>120852.29296969999</v>
      </c>
      <c r="F13" s="42">
        <v>7.4999999999999997E-2</v>
      </c>
      <c r="G13" s="91">
        <v>0.15</v>
      </c>
      <c r="H13" s="41">
        <v>0.3</v>
      </c>
      <c r="I13" s="37">
        <f t="shared" si="1"/>
        <v>-9063.9219727274995</v>
      </c>
      <c r="J13" s="38">
        <f t="shared" si="1"/>
        <v>-18127.843945454999</v>
      </c>
      <c r="K13" s="39">
        <f t="shared" si="1"/>
        <v>-36255.687890909998</v>
      </c>
      <c r="L13" s="37">
        <f t="shared" si="2"/>
        <v>-9063.9219727274995</v>
      </c>
      <c r="M13" s="38">
        <f t="shared" si="2"/>
        <v>-18127.843945454999</v>
      </c>
      <c r="N13" s="39">
        <f t="shared" si="2"/>
        <v>-36255.687890909998</v>
      </c>
    </row>
    <row r="14" spans="1:14" ht="28.9" thickBot="1" x14ac:dyDescent="0.5">
      <c r="A14" s="120"/>
      <c r="B14" s="127"/>
      <c r="C14" s="43" t="s">
        <v>18</v>
      </c>
      <c r="D14" s="44" t="s">
        <v>59</v>
      </c>
      <c r="E14" s="93">
        <f t="shared" si="0"/>
        <v>696.82111999999995</v>
      </c>
      <c r="F14" s="45">
        <v>0.25</v>
      </c>
      <c r="G14" s="46">
        <v>0.5</v>
      </c>
      <c r="H14" s="47">
        <v>1</v>
      </c>
      <c r="I14" s="37">
        <f t="shared" si="1"/>
        <v>-174.20527999999999</v>
      </c>
      <c r="J14" s="38">
        <f t="shared" si="1"/>
        <v>-348.41055999999998</v>
      </c>
      <c r="K14" s="39">
        <f t="shared" si="1"/>
        <v>-696.82111999999995</v>
      </c>
      <c r="L14" s="48">
        <f t="shared" si="2"/>
        <v>-174.20527999999999</v>
      </c>
      <c r="M14" s="49">
        <f t="shared" si="2"/>
        <v>-348.41055999999998</v>
      </c>
      <c r="N14" s="50">
        <f t="shared" si="2"/>
        <v>-696.82111999999995</v>
      </c>
    </row>
    <row r="15" spans="1:14" ht="28.9" thickBot="1" x14ac:dyDescent="0.5">
      <c r="A15" s="121"/>
      <c r="B15" s="128"/>
      <c r="C15" s="51" t="s">
        <v>19</v>
      </c>
      <c r="D15" s="52" t="str">
        <f>C15</f>
        <v>Total Investment Risk</v>
      </c>
      <c r="E15" s="53">
        <f>SUM(E10:E14)</f>
        <v>143756.25426559238</v>
      </c>
      <c r="F15" s="54"/>
      <c r="G15" s="55"/>
      <c r="H15" s="55"/>
      <c r="I15" s="56">
        <f t="shared" ref="I15:N15" si="3">SUM(I10:I14)</f>
        <v>-10212.809732797117</v>
      </c>
      <c r="J15" s="57">
        <f t="shared" si="3"/>
        <v>-20425.619465594234</v>
      </c>
      <c r="K15" s="58">
        <f t="shared" si="3"/>
        <v>-40851.238931188469</v>
      </c>
      <c r="L15" s="56">
        <f t="shared" si="3"/>
        <v>-10212.809732797117</v>
      </c>
      <c r="M15" s="57">
        <f t="shared" si="3"/>
        <v>-20425.619465594234</v>
      </c>
      <c r="N15" s="58">
        <f t="shared" si="3"/>
        <v>-40851.238931188469</v>
      </c>
    </row>
    <row r="19" spans="2:4" ht="14.65" thickBot="1" x14ac:dyDescent="0.5">
      <c r="B19" t="s">
        <v>61</v>
      </c>
      <c r="D19" t="s">
        <v>48</v>
      </c>
    </row>
    <row r="20" spans="2:4" x14ac:dyDescent="0.45">
      <c r="B20" s="96" t="s">
        <v>60</v>
      </c>
      <c r="D20" s="94">
        <f>(541157734.9+1540380)/10^5</f>
        <v>5426.9811490000002</v>
      </c>
    </row>
    <row r="21" spans="2:4" x14ac:dyDescent="0.45">
      <c r="B21" s="97" t="s">
        <v>13</v>
      </c>
      <c r="D21" s="94">
        <f>1058873697/10^5</f>
        <v>10588.73697</v>
      </c>
    </row>
    <row r="22" spans="2:4" x14ac:dyDescent="0.45">
      <c r="B22" s="97" t="s">
        <v>15</v>
      </c>
      <c r="D22" s="94">
        <f>+(6084424+613057781.689237)/10^5</f>
        <v>6191.4220568923702</v>
      </c>
    </row>
    <row r="23" spans="2:4" x14ac:dyDescent="0.45">
      <c r="B23" s="97" t="s">
        <v>17</v>
      </c>
      <c r="D23" s="94">
        <f>12085229296.97/10^5</f>
        <v>120852.29296969999</v>
      </c>
    </row>
    <row r="24" spans="2:4" ht="14.65" thickBot="1" x14ac:dyDescent="0.5">
      <c r="B24" s="98" t="s">
        <v>59</v>
      </c>
      <c r="D24" s="94">
        <f>69682112/10^5</f>
        <v>696.82111999999995</v>
      </c>
    </row>
    <row r="25" spans="2:4" x14ac:dyDescent="0.45">
      <c r="D25" s="94"/>
    </row>
    <row r="26" spans="2:4" ht="14.65" thickBot="1" x14ac:dyDescent="0.5">
      <c r="D26" s="95">
        <f>SUM(D20:D25)</f>
        <v>143756.25426559238</v>
      </c>
    </row>
    <row r="27" spans="2:4" ht="14.65" thickTop="1" x14ac:dyDescent="0.45"/>
  </sheetData>
  <mergeCells count="12">
    <mergeCell ref="L4:N4"/>
    <mergeCell ref="A6:A15"/>
    <mergeCell ref="B10:B15"/>
    <mergeCell ref="A2:N2"/>
    <mergeCell ref="A3:N3"/>
    <mergeCell ref="A4:A5"/>
    <mergeCell ref="B4:B5"/>
    <mergeCell ref="C4:C5"/>
    <mergeCell ref="D4:D5"/>
    <mergeCell ref="E4:E5"/>
    <mergeCell ref="F4:H4"/>
    <mergeCell ref="I4:K4"/>
  </mergeCells>
  <pageMargins left="0.7" right="0.7" top="0.75" bottom="0.75" header="0.3" footer="0.3"/>
  <pageSetup paperSize="9" scale="7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ICAAP</vt:lpstr>
      <vt:lpstr>CR</vt:lpstr>
      <vt:lpstr>MR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SFO 003</cp:lastModifiedBy>
  <cp:lastPrinted>2025-03-17T09:48:12Z</cp:lastPrinted>
  <dcterms:created xsi:type="dcterms:W3CDTF">2015-06-05T18:17:20Z</dcterms:created>
  <dcterms:modified xsi:type="dcterms:W3CDTF">2025-03-17T09:48:25Z</dcterms:modified>
</cp:coreProperties>
</file>